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<sst xmlns="http://schemas.openxmlformats.org/spreadsheetml/2006/main" count="132" uniqueCount="132">
  <si>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</si>
  <si>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</si>
  <si>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</si>
  <si>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</si>
  <si>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</si>
  <si>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</si>
  <si>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</si>
  <si>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</si>
  <si>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</si>
  <si>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</si>
  <si>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</si>
  <si>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</si>
  <si>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</si>
  <si>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</si>
  <si>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</si>
  <si>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</si>
  <si>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</si>
  <si>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</si>
  <si>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</si>
  <si>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</si>
  <si>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</si>
  <si>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</si>
  <si>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</si>
  <si>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</si>
  <si>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</si>
  <si>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</si>
  <si>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</si>
  <si>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</si>
  <si>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</si>
  <si>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</si>
  <si>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</si>
  <si>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</si>
  <si>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</si>
  <si>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</si>
  <si>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</si>
  <si>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</si>
  <si>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</si>
  <si>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</si>
  <si>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</si>
  <si>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</si>
  <si>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</si>
  <si>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</si>
  <si>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</si>
  <si>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</si>
  <si>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</si>
  <si>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</si>
  <si>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</si>
  <si>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</si>
  <si>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</si>
  <si>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</si>
  <si>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</si>
  <si>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</si>
  <si>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</si>
  <si>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</si>
  <si>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</si>
  <si>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</si>
  <si>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</si>
  <si>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</si>
  <si>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</si>
  <si>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</si>
  <si>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</si>
  <si>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</si>
  <si>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</si>
  <si>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</si>
  <si>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</si>
  <si>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</si>
  <si>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</si>
  <si>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</si>
  <si>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</si>
  <si>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</si>
  <si>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</si>
  <si>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</si>
  <si>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</si>
  <si>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</si>
  <si>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</si>
  <si>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</si>
  <si>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</si>
  <si>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</si>
  <si>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</si>
  <si>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</si>
  <si>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</si>
  <si>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</si>
  <si>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</si>
  <si>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</si>
  <si>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</si>
  <si>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</si>
  <si>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</si>
  <si>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</si>
  <si>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</si>
  <si>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</si>
  <si>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</si>
  <si>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</si>
  <si>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</si>
  <si>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</si>
  <si>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</si>
  <si>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</si>
  <si>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</si>
  <si>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</si>
  <si>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</si>
  <si>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</si>
  <si>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</si>
  <si>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</si>
  <si>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2021 год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</si>
  <si>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</si>
  <si>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</si>
  <si>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</si>
  <si>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</si>
  <si>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</si>
  <si>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</si>
  <si>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</si>
  <si>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</si>
  <si>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</si>
  <si>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</si>
  <si>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</si>
  <si>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</si>
  <si>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</si>
  <si>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2 02 36900 05 0000 150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</si>
  <si>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</si>
  <si>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</si>
  <si>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</si>
  <si>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</si>
  <si>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Исполнено</t>
  </si>
  <si>
    <t>% исполнения</t>
  </si>
  <si>
    <t xml:space="preserve"> доходов районного бюджета за 1 полугодие 2021года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</si>
  <si>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</si>
  <si>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значение, прошлых лет из бюджетов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</si>
  <si>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</si>
  <si>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2 19 60010 05 0000 150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</si>
  <si>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</si>
  <si>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</si>
  <si>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Приложение 1 к Решению Думы</t>
  </si>
  <si>
    <t>№ 117 от 07.10.2021г.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</si>
</sst>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6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41" fillId="0" borderId="1">
      <alignment horizontal="right" vertical="top" shrinkToFit="1"/>
      <protection/>
    </xf>
    <xf numFmtId="0" fontId="42" fillId="0" borderId="2">
      <alignment horizontal="left" wrapText="1" indent="2"/>
      <protection/>
    </xf>
    <xf numFmtId="4" fontId="43" fillId="20" borderId="1">
      <alignment horizontal="right" vertical="top" shrinkToFit="1"/>
      <protection/>
    </xf>
    <xf numFmtId="49" fontId="42" fillId="0" borderId="3">
      <alignment horizontal="center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4" applyNumberFormat="0" applyAlignment="0" applyProtection="0"/>
    <xf numFmtId="0" fontId="45" fillId="28" borderId="5" applyNumberFormat="0" applyAlignment="0" applyProtection="0"/>
    <xf numFmtId="0" fontId="46" fillId="28" borderId="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29" borderId="10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4" borderId="13" xfId="0" applyFont="1" applyFill="1" applyBorder="1" applyAlignment="1">
      <alignment horizontal="justify" vertical="top" wrapText="1"/>
    </xf>
    <xf numFmtId="180" fontId="8" fillId="34" borderId="13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justify" vertical="top" wrapText="1"/>
    </xf>
    <xf numFmtId="180" fontId="1" fillId="34" borderId="13" xfId="0" applyNumberFormat="1" applyFont="1" applyFill="1" applyBorder="1" applyAlignment="1">
      <alignment horizontal="right" wrapText="1"/>
    </xf>
    <xf numFmtId="0" fontId="9" fillId="34" borderId="13" xfId="0" applyFont="1" applyFill="1" applyBorder="1" applyAlignment="1">
      <alignment horizontal="justify" vertical="top" wrapText="1"/>
    </xf>
    <xf numFmtId="180" fontId="9" fillId="34" borderId="13" xfId="0" applyNumberFormat="1" applyFont="1" applyFill="1" applyBorder="1" applyAlignment="1">
      <alignment horizontal="right" wrapText="1"/>
    </xf>
    <xf numFmtId="178" fontId="1" fillId="34" borderId="13" xfId="0" applyNumberFormat="1" applyFont="1" applyFill="1" applyBorder="1" applyAlignment="1">
      <alignment horizontal="right" wrapText="1"/>
    </xf>
    <xf numFmtId="0" fontId="1" fillId="34" borderId="13" xfId="0" applyNumberFormat="1" applyFont="1" applyFill="1" applyBorder="1" applyAlignment="1">
      <alignment horizontal="justify" vertical="top" wrapText="1"/>
    </xf>
    <xf numFmtId="4" fontId="1" fillId="34" borderId="13" xfId="0" applyNumberFormat="1" applyFont="1" applyFill="1" applyBorder="1" applyAlignment="1">
      <alignment horizontal="right" wrapText="1"/>
    </xf>
    <xf numFmtId="3" fontId="1" fillId="34" borderId="13" xfId="0" applyNumberFormat="1" applyFont="1" applyFill="1" applyBorder="1" applyAlignment="1">
      <alignment horizontal="justify" vertical="top" wrapText="1"/>
    </xf>
    <xf numFmtId="3" fontId="1" fillId="34" borderId="13" xfId="0" applyNumberFormat="1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justify" vertical="top" wrapText="1"/>
    </xf>
    <xf numFmtId="180" fontId="1" fillId="34" borderId="13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180" fontId="8" fillId="34" borderId="13" xfId="0" applyNumberFormat="1" applyFont="1" applyFill="1" applyBorder="1" applyAlignment="1">
      <alignment horizontal="right"/>
    </xf>
    <xf numFmtId="181" fontId="1" fillId="34" borderId="13" xfId="0" applyNumberFormat="1" applyFont="1" applyFill="1" applyBorder="1" applyAlignment="1">
      <alignment horizontal="right" wrapText="1"/>
    </xf>
    <xf numFmtId="4" fontId="7" fillId="34" borderId="0" xfId="0" applyNumberFormat="1" applyFont="1" applyFill="1" applyAlignment="1">
      <alignment horizontal="center" vertical="center"/>
    </xf>
    <xf numFmtId="4" fontId="7" fillId="34" borderId="0" xfId="0" applyNumberFormat="1" applyFont="1" applyFill="1" applyAlignment="1">
      <alignment vertical="center"/>
    </xf>
    <xf numFmtId="4" fontId="10" fillId="34" borderId="0" xfId="0" applyNumberFormat="1" applyFont="1" applyFill="1" applyAlignment="1">
      <alignment horizontal="right"/>
    </xf>
    <xf numFmtId="4" fontId="0" fillId="34" borderId="0" xfId="0" applyNumberFormat="1" applyFont="1" applyFill="1" applyBorder="1" applyAlignment="1">
      <alignment/>
    </xf>
    <xf numFmtId="180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180" fontId="8" fillId="34" borderId="13" xfId="0" applyNumberFormat="1" applyFont="1" applyFill="1" applyBorder="1" applyAlignment="1">
      <alignment horizontal="right" shrinkToFit="1"/>
    </xf>
    <xf numFmtId="180" fontId="1" fillId="34" borderId="13" xfId="0" applyNumberFormat="1" applyFont="1" applyFill="1" applyBorder="1" applyAlignment="1">
      <alignment horizontal="right" shrinkToFit="1"/>
    </xf>
    <xf numFmtId="0" fontId="0" fillId="34" borderId="0" xfId="0" applyFill="1" applyAlignment="1">
      <alignment/>
    </xf>
    <xf numFmtId="0" fontId="59" fillId="0" borderId="13" xfId="0" applyFont="1" applyFill="1" applyBorder="1" applyAlignment="1">
      <alignment horizontal="center" vertical="center" wrapText="1"/>
    </xf>
    <xf numFmtId="4" fontId="59" fillId="34" borderId="13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top" wrapText="1"/>
    </xf>
    <xf numFmtId="3" fontId="59" fillId="34" borderId="13" xfId="0" applyNumberFormat="1" applyFont="1" applyFill="1" applyBorder="1" applyAlignment="1">
      <alignment horizontal="center" vertical="top" wrapText="1"/>
    </xf>
    <xf numFmtId="49" fontId="59" fillId="34" borderId="13" xfId="0" applyNumberFormat="1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justify" vertical="top" wrapText="1"/>
    </xf>
    <xf numFmtId="4" fontId="60" fillId="34" borderId="13" xfId="0" applyNumberFormat="1" applyFont="1" applyFill="1" applyBorder="1" applyAlignment="1">
      <alignment horizontal="right" wrapText="1"/>
    </xf>
    <xf numFmtId="0" fontId="59" fillId="0" borderId="13" xfId="0" applyFont="1" applyFill="1" applyBorder="1" applyAlignment="1">
      <alignment horizontal="justify" vertical="top" wrapText="1"/>
    </xf>
    <xf numFmtId="4" fontId="59" fillId="34" borderId="13" xfId="0" applyNumberFormat="1" applyFont="1" applyFill="1" applyBorder="1" applyAlignment="1">
      <alignment horizontal="right" wrapText="1"/>
    </xf>
    <xf numFmtId="0" fontId="59" fillId="0" borderId="0" xfId="0" applyFont="1" applyAlignment="1">
      <alignment horizontal="justify" wrapText="1"/>
    </xf>
    <xf numFmtId="0" fontId="59" fillId="0" borderId="13" xfId="0" applyFont="1" applyBorder="1" applyAlignment="1">
      <alignment horizontal="justify" vertical="top" wrapText="1"/>
    </xf>
    <xf numFmtId="49" fontId="59" fillId="34" borderId="14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horizontal="justify" vertical="top" wrapText="1"/>
    </xf>
    <xf numFmtId="4" fontId="59" fillId="34" borderId="14" xfId="0" applyNumberFormat="1" applyFont="1" applyFill="1" applyBorder="1" applyAlignment="1">
      <alignment horizontal="right" wrapText="1"/>
    </xf>
    <xf numFmtId="0" fontId="59" fillId="34" borderId="13" xfId="0" applyFont="1" applyFill="1" applyBorder="1" applyAlignment="1">
      <alignment horizontal="center" vertical="top"/>
    </xf>
    <xf numFmtId="0" fontId="59" fillId="0" borderId="13" xfId="0" applyNumberFormat="1" applyFont="1" applyBorder="1" applyAlignment="1">
      <alignment horizontal="justify" vertical="top" wrapText="1"/>
    </xf>
    <xf numFmtId="49" fontId="59" fillId="34" borderId="15" xfId="0" applyNumberFormat="1" applyFont="1" applyFill="1" applyBorder="1" applyAlignment="1">
      <alignment horizontal="center" vertical="top" wrapText="1"/>
    </xf>
    <xf numFmtId="49" fontId="59" fillId="0" borderId="15" xfId="0" applyNumberFormat="1" applyFont="1" applyFill="1" applyBorder="1" applyAlignment="1">
      <alignment horizontal="justify" vertical="top" wrapText="1"/>
    </xf>
    <xf numFmtId="0" fontId="59" fillId="34" borderId="14" xfId="0" applyFont="1" applyFill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49" fontId="59" fillId="34" borderId="13" xfId="0" applyNumberFormat="1" applyFont="1" applyFill="1" applyBorder="1" applyAlignment="1">
      <alignment horizontal="center" vertical="top"/>
    </xf>
    <xf numFmtId="173" fontId="1" fillId="0" borderId="13" xfId="64" applyFont="1" applyFill="1" applyBorder="1" applyAlignment="1">
      <alignment horizontal="center" vertical="center" shrinkToFit="1"/>
    </xf>
    <xf numFmtId="2" fontId="1" fillId="0" borderId="13" xfId="0" applyNumberFormat="1" applyFont="1" applyFill="1" applyBorder="1" applyAlignment="1">
      <alignment horizontal="center" vertical="center" wrapText="1"/>
    </xf>
    <xf numFmtId="183" fontId="1" fillId="0" borderId="13" xfId="0" applyNumberFormat="1" applyFont="1" applyFill="1" applyBorder="1" applyAlignment="1">
      <alignment horizontal="center"/>
    </xf>
    <xf numFmtId="0" fontId="61" fillId="0" borderId="2" xfId="34" applyNumberFormat="1" applyFont="1" applyAlignment="1" applyProtection="1">
      <alignment horizontal="left" vertical="center" wrapText="1"/>
      <protection/>
    </xf>
    <xf numFmtId="49" fontId="61" fillId="0" borderId="3" xfId="36" applyNumberFormat="1" applyFont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0" xfId="34"/>
    <cellStyle name="xl38" xfId="35"/>
    <cellStyle name="xl4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0" y="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6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1077575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1"/>
  <sheetViews>
    <sheetView tabSelected="1" view="pageBreakPreview" zoomScale="110" zoomScaleSheetLayoutView="110" zoomScalePageLayoutView="0" workbookViewId="0" topLeftCell="A1">
      <selection activeCell="A4" sqref="A4:E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3.125" style="37" customWidth="1"/>
    <col min="4" max="4" width="20.875" style="40" customWidth="1"/>
    <col min="5" max="5" width="15.25390625" style="40" customWidth="1"/>
    <col min="6" max="16384" width="9.125" style="1" customWidth="1"/>
  </cols>
  <sheetData>
    <row r="1" spans="2:5" ht="16.5">
      <c r="B1" s="71" t="s">
        <v>130</v>
      </c>
      <c r="C1" s="71"/>
      <c r="D1" s="71"/>
      <c r="E1" s="71"/>
    </row>
    <row r="2" spans="2:5" ht="16.5">
      <c r="B2" s="71" t="s">
        <v>23</v>
      </c>
      <c r="C2" s="71"/>
      <c r="D2" s="71"/>
      <c r="E2" s="71"/>
    </row>
    <row r="3" spans="2:5" ht="16.5">
      <c r="B3" s="71" t="s">
        <v>131</v>
      </c>
      <c r="C3" s="71"/>
      <c r="D3" s="71"/>
      <c r="E3" s="71"/>
    </row>
    <row r="4" spans="1:5" ht="18.75" customHeight="1">
      <c r="A4" s="70" t="s">
        <v>22</v>
      </c>
      <c r="B4" s="70"/>
      <c r="C4" s="70"/>
      <c r="D4" s="70"/>
      <c r="E4" s="70"/>
    </row>
    <row r="5" spans="1:6" ht="22.5" customHeight="1">
      <c r="A5" s="70" t="s">
        <v>123</v>
      </c>
      <c r="B5" s="72"/>
      <c r="C5" s="72"/>
      <c r="D5" s="72"/>
      <c r="E5" s="72"/>
      <c r="F5" s="72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33</v>
      </c>
    </row>
    <row r="9" spans="1:5" ht="75" customHeight="1">
      <c r="A9" s="41" t="s">
        <v>1</v>
      </c>
      <c r="B9" s="41" t="s">
        <v>2</v>
      </c>
      <c r="C9" s="42" t="s">
        <v>102</v>
      </c>
      <c r="D9" s="62" t="s">
        <v>121</v>
      </c>
      <c r="E9" s="63" t="s">
        <v>122</v>
      </c>
    </row>
    <row r="10" spans="1:5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</row>
    <row r="11" spans="1:5" ht="37.5">
      <c r="A11" s="45" t="s">
        <v>3</v>
      </c>
      <c r="B11" s="46" t="s">
        <v>21</v>
      </c>
      <c r="C11" s="47">
        <f>C12+C14+C16+C21+C24+C30+C32+C34+C36+C37</f>
        <v>474493</v>
      </c>
      <c r="D11" s="47">
        <f>D12+D14+D16+D21+D24+D30+D32+D34+D36+D37</f>
        <v>234146.67</v>
      </c>
      <c r="E11" s="64">
        <f aca="true" t="shared" si="0" ref="E11:E77">D11/C11*100</f>
        <v>49.34670690610821</v>
      </c>
    </row>
    <row r="12" spans="1:5" ht="18.75">
      <c r="A12" s="45" t="s">
        <v>4</v>
      </c>
      <c r="B12" s="48" t="s">
        <v>5</v>
      </c>
      <c r="C12" s="49">
        <f>SUM(C13)</f>
        <v>391306</v>
      </c>
      <c r="D12" s="49">
        <f>SUM(D13)</f>
        <v>190932.3</v>
      </c>
      <c r="E12" s="64">
        <f t="shared" si="0"/>
        <v>48.79360398256096</v>
      </c>
    </row>
    <row r="13" spans="1:5" ht="18.75">
      <c r="A13" s="45" t="s">
        <v>6</v>
      </c>
      <c r="B13" s="48" t="s">
        <v>7</v>
      </c>
      <c r="C13" s="49">
        <v>391306</v>
      </c>
      <c r="D13" s="49">
        <v>190932.3</v>
      </c>
      <c r="E13" s="64">
        <f t="shared" si="0"/>
        <v>48.79360398256096</v>
      </c>
    </row>
    <row r="14" spans="1:5" ht="55.5" customHeight="1">
      <c r="A14" s="45" t="s">
        <v>57</v>
      </c>
      <c r="B14" s="48" t="s">
        <v>58</v>
      </c>
      <c r="C14" s="49">
        <f>C15</f>
        <v>15100</v>
      </c>
      <c r="D14" s="49">
        <f>D15</f>
        <v>8146.47</v>
      </c>
      <c r="E14" s="64">
        <f t="shared" si="0"/>
        <v>53.950132450331125</v>
      </c>
    </row>
    <row r="15" spans="1:5" ht="56.25">
      <c r="A15" s="45" t="s">
        <v>59</v>
      </c>
      <c r="B15" s="48" t="s">
        <v>60</v>
      </c>
      <c r="C15" s="49">
        <v>15100</v>
      </c>
      <c r="D15" s="49">
        <v>8146.47</v>
      </c>
      <c r="E15" s="64">
        <f t="shared" si="0"/>
        <v>53.950132450331125</v>
      </c>
    </row>
    <row r="16" spans="1:5" ht="18.75">
      <c r="A16" s="45" t="s">
        <v>8</v>
      </c>
      <c r="B16" s="48" t="s">
        <v>9</v>
      </c>
      <c r="C16" s="49">
        <f>SUM(C17:C20)</f>
        <v>4207</v>
      </c>
      <c r="D16" s="49">
        <f>SUM(D17:D20)</f>
        <v>8033.18</v>
      </c>
      <c r="E16" s="64">
        <f t="shared" si="0"/>
        <v>190.9479439030188</v>
      </c>
    </row>
    <row r="17" spans="1:5" ht="37.5">
      <c r="A17" s="45" t="s">
        <v>100</v>
      </c>
      <c r="B17" s="48" t="s">
        <v>101</v>
      </c>
      <c r="C17" s="49">
        <v>754</v>
      </c>
      <c r="D17" s="49">
        <v>460.46</v>
      </c>
      <c r="E17" s="64">
        <f t="shared" si="0"/>
        <v>61.06896551724138</v>
      </c>
    </row>
    <row r="18" spans="1:5" ht="37.5">
      <c r="A18" s="45" t="s">
        <v>35</v>
      </c>
      <c r="B18" s="48" t="s">
        <v>24</v>
      </c>
      <c r="C18" s="49">
        <v>2570</v>
      </c>
      <c r="D18" s="49">
        <v>1920.37</v>
      </c>
      <c r="E18" s="64">
        <f t="shared" si="0"/>
        <v>74.7225680933852</v>
      </c>
    </row>
    <row r="19" spans="1:5" ht="18.75">
      <c r="A19" s="45" t="s">
        <v>36</v>
      </c>
      <c r="B19" s="48" t="s">
        <v>10</v>
      </c>
      <c r="C19" s="49">
        <v>521</v>
      </c>
      <c r="D19" s="49">
        <v>1656.42</v>
      </c>
      <c r="E19" s="64">
        <f t="shared" si="0"/>
        <v>317.9309021113244</v>
      </c>
    </row>
    <row r="20" spans="1:5" ht="75">
      <c r="A20" s="45" t="s">
        <v>69</v>
      </c>
      <c r="B20" s="50" t="s">
        <v>56</v>
      </c>
      <c r="C20" s="49">
        <v>362</v>
      </c>
      <c r="D20" s="49">
        <v>3995.93</v>
      </c>
      <c r="E20" s="64">
        <f t="shared" si="0"/>
        <v>1103.8480662983425</v>
      </c>
    </row>
    <row r="21" spans="1:5" ht="18.75">
      <c r="A21" s="45" t="s">
        <v>11</v>
      </c>
      <c r="B21" s="48" t="s">
        <v>31</v>
      </c>
      <c r="C21" s="49">
        <f>C22+C23</f>
        <v>3830</v>
      </c>
      <c r="D21" s="49">
        <f>D22+D23</f>
        <v>2345.8900000000003</v>
      </c>
      <c r="E21" s="64">
        <f t="shared" si="0"/>
        <v>61.25039164490862</v>
      </c>
    </row>
    <row r="22" spans="1:5" ht="76.5" customHeight="1">
      <c r="A22" s="45" t="s">
        <v>68</v>
      </c>
      <c r="B22" s="51" t="s">
        <v>37</v>
      </c>
      <c r="C22" s="49">
        <v>3780</v>
      </c>
      <c r="D22" s="49">
        <v>2326.57</v>
      </c>
      <c r="E22" s="64">
        <f t="shared" si="0"/>
        <v>61.549470899470904</v>
      </c>
    </row>
    <row r="23" spans="1:5" ht="55.5" customHeight="1">
      <c r="A23" s="45" t="s">
        <v>74</v>
      </c>
      <c r="B23" s="51" t="s">
        <v>75</v>
      </c>
      <c r="C23" s="49">
        <v>50</v>
      </c>
      <c r="D23" s="49">
        <v>19.32</v>
      </c>
      <c r="E23" s="64">
        <f t="shared" si="0"/>
        <v>38.64</v>
      </c>
    </row>
    <row r="24" spans="1:5" ht="75">
      <c r="A24" s="52" t="s">
        <v>12</v>
      </c>
      <c r="B24" s="53" t="s">
        <v>13</v>
      </c>
      <c r="C24" s="54">
        <f>SUM(C25:C29)</f>
        <v>54100</v>
      </c>
      <c r="D24" s="54">
        <f>SUM(D25:D29)</f>
        <v>18538.32</v>
      </c>
      <c r="E24" s="64">
        <f t="shared" si="0"/>
        <v>34.2667652495379</v>
      </c>
    </row>
    <row r="25" spans="1:5" ht="152.25" customHeight="1">
      <c r="A25" s="55" t="s">
        <v>70</v>
      </c>
      <c r="B25" s="56" t="s">
        <v>76</v>
      </c>
      <c r="C25" s="49">
        <v>36300</v>
      </c>
      <c r="D25" s="49">
        <v>11605.3</v>
      </c>
      <c r="E25" s="64">
        <f t="shared" si="0"/>
        <v>31.970523415977958</v>
      </c>
    </row>
    <row r="26" spans="1:5" ht="96.75" customHeight="1">
      <c r="A26" s="55" t="s">
        <v>77</v>
      </c>
      <c r="B26" s="51" t="s">
        <v>78</v>
      </c>
      <c r="C26" s="49">
        <v>15500</v>
      </c>
      <c r="D26" s="49">
        <v>5102.29</v>
      </c>
      <c r="E26" s="64">
        <f t="shared" si="0"/>
        <v>32.918</v>
      </c>
    </row>
    <row r="27" spans="1:5" ht="112.5">
      <c r="A27" s="45" t="s">
        <v>25</v>
      </c>
      <c r="B27" s="51" t="s">
        <v>34</v>
      </c>
      <c r="C27" s="49">
        <v>1500</v>
      </c>
      <c r="D27" s="49">
        <v>970.91</v>
      </c>
      <c r="E27" s="64">
        <f t="shared" si="0"/>
        <v>64.72733333333333</v>
      </c>
    </row>
    <row r="28" spans="1:5" ht="150" customHeight="1">
      <c r="A28" s="45" t="s">
        <v>128</v>
      </c>
      <c r="B28" s="51" t="s">
        <v>129</v>
      </c>
      <c r="C28" s="49">
        <v>0</v>
      </c>
      <c r="D28" s="49">
        <v>21.43</v>
      </c>
      <c r="E28" s="64" t="e">
        <f t="shared" si="0"/>
        <v>#DIV/0!</v>
      </c>
    </row>
    <row r="29" spans="1:5" ht="131.25">
      <c r="A29" s="57" t="s">
        <v>81</v>
      </c>
      <c r="B29" s="58" t="s">
        <v>80</v>
      </c>
      <c r="C29" s="49">
        <v>800</v>
      </c>
      <c r="D29" s="49">
        <v>838.39</v>
      </c>
      <c r="E29" s="64">
        <f t="shared" si="0"/>
        <v>104.79875000000001</v>
      </c>
    </row>
    <row r="30" spans="1:5" ht="37.5">
      <c r="A30" s="45" t="s">
        <v>14</v>
      </c>
      <c r="B30" s="48" t="s">
        <v>15</v>
      </c>
      <c r="C30" s="49">
        <f>SUM(C31)</f>
        <v>2285</v>
      </c>
      <c r="D30" s="49">
        <f>SUM(D31)</f>
        <v>1490.63</v>
      </c>
      <c r="E30" s="64">
        <f t="shared" si="0"/>
        <v>65.23544857768053</v>
      </c>
    </row>
    <row r="31" spans="1:5" ht="37.5">
      <c r="A31" s="45" t="s">
        <v>16</v>
      </c>
      <c r="B31" s="48" t="s">
        <v>17</v>
      </c>
      <c r="C31" s="49">
        <v>2285</v>
      </c>
      <c r="D31" s="49">
        <v>1490.63</v>
      </c>
      <c r="E31" s="64">
        <f t="shared" si="0"/>
        <v>65.23544857768053</v>
      </c>
    </row>
    <row r="32" spans="1:5" ht="56.25">
      <c r="A32" s="59" t="s">
        <v>32</v>
      </c>
      <c r="B32" s="53" t="s">
        <v>38</v>
      </c>
      <c r="C32" s="54">
        <f>SUM(C33)</f>
        <v>110</v>
      </c>
      <c r="D32" s="54">
        <f>SUM(D33)</f>
        <v>406.14</v>
      </c>
      <c r="E32" s="64">
        <f t="shared" si="0"/>
        <v>369.2181818181818</v>
      </c>
    </row>
    <row r="33" spans="1:5" ht="37.5">
      <c r="A33" s="55" t="s">
        <v>39</v>
      </c>
      <c r="B33" s="51" t="s">
        <v>40</v>
      </c>
      <c r="C33" s="49">
        <v>110</v>
      </c>
      <c r="D33" s="49">
        <v>406.14</v>
      </c>
      <c r="E33" s="64">
        <f t="shared" si="0"/>
        <v>369.2181818181818</v>
      </c>
    </row>
    <row r="34" spans="1:5" ht="36.75" customHeight="1">
      <c r="A34" s="45" t="s">
        <v>18</v>
      </c>
      <c r="B34" s="48" t="s">
        <v>26</v>
      </c>
      <c r="C34" s="49">
        <f>SUM(C35)</f>
        <v>1555</v>
      </c>
      <c r="D34" s="49">
        <f>SUM(D35)</f>
        <v>3669.21</v>
      </c>
      <c r="E34" s="64">
        <f t="shared" si="0"/>
        <v>235.96205787781352</v>
      </c>
    </row>
    <row r="35" spans="1:5" ht="93.75">
      <c r="A35" s="55" t="s">
        <v>99</v>
      </c>
      <c r="B35" s="60" t="s">
        <v>71</v>
      </c>
      <c r="C35" s="49">
        <v>1555</v>
      </c>
      <c r="D35" s="49">
        <v>3669.21</v>
      </c>
      <c r="E35" s="64">
        <f t="shared" si="0"/>
        <v>235.96205787781352</v>
      </c>
    </row>
    <row r="36" spans="1:5" ht="37.5">
      <c r="A36" s="45" t="s">
        <v>19</v>
      </c>
      <c r="B36" s="48" t="s">
        <v>20</v>
      </c>
      <c r="C36" s="49">
        <v>2000</v>
      </c>
      <c r="D36" s="49">
        <v>593.03</v>
      </c>
      <c r="E36" s="64">
        <f t="shared" si="0"/>
        <v>29.6515</v>
      </c>
    </row>
    <row r="37" spans="1:5" ht="18.75">
      <c r="A37" s="61" t="s">
        <v>27</v>
      </c>
      <c r="B37" s="48" t="s">
        <v>28</v>
      </c>
      <c r="C37" s="49">
        <f>SUM(C38)</f>
        <v>0</v>
      </c>
      <c r="D37" s="49">
        <f>SUM(D38)</f>
        <v>-8.5</v>
      </c>
      <c r="E37" s="64" t="e">
        <f t="shared" si="0"/>
        <v>#DIV/0!</v>
      </c>
    </row>
    <row r="38" spans="1:5" ht="37.5">
      <c r="A38" s="61" t="s">
        <v>29</v>
      </c>
      <c r="B38" s="48" t="s">
        <v>30</v>
      </c>
      <c r="C38" s="49">
        <v>0</v>
      </c>
      <c r="D38" s="49">
        <v>-8.5</v>
      </c>
      <c r="E38" s="64" t="e">
        <f t="shared" si="0"/>
        <v>#DIV/0!</v>
      </c>
    </row>
    <row r="39" spans="1:5" ht="18.75">
      <c r="A39" s="6" t="s">
        <v>41</v>
      </c>
      <c r="B39" s="15" t="s">
        <v>42</v>
      </c>
      <c r="C39" s="16">
        <f>C40</f>
        <v>673381.14717</v>
      </c>
      <c r="D39" s="38">
        <f>D40</f>
        <v>311870.5556999999</v>
      </c>
      <c r="E39" s="64">
        <f t="shared" si="0"/>
        <v>46.31412046664649</v>
      </c>
    </row>
    <row r="40" spans="1:5" ht="56.25">
      <c r="A40" s="6" t="s">
        <v>43</v>
      </c>
      <c r="B40" s="17" t="s">
        <v>44</v>
      </c>
      <c r="C40" s="18">
        <f>C41+C44+C50+C72</f>
        <v>673381.14717</v>
      </c>
      <c r="D40" s="39">
        <f>D41+D44+D50+D72+D75+D76</f>
        <v>311870.5556999999</v>
      </c>
      <c r="E40" s="64">
        <f t="shared" si="0"/>
        <v>46.31412046664649</v>
      </c>
    </row>
    <row r="41" spans="1:5" ht="37.5">
      <c r="A41" s="6" t="s">
        <v>84</v>
      </c>
      <c r="B41" s="17" t="s">
        <v>45</v>
      </c>
      <c r="C41" s="18">
        <f>C42+C43</f>
        <v>0</v>
      </c>
      <c r="D41" s="18">
        <f>D42+D43</f>
        <v>11499.6</v>
      </c>
      <c r="E41" s="64">
        <v>0</v>
      </c>
    </row>
    <row r="42" spans="1:5" ht="44.25" customHeight="1">
      <c r="A42" s="11" t="s">
        <v>85</v>
      </c>
      <c r="B42" s="19" t="s">
        <v>46</v>
      </c>
      <c r="C42" s="20">
        <v>0</v>
      </c>
      <c r="D42" s="20">
        <v>0</v>
      </c>
      <c r="E42" s="64">
        <v>0</v>
      </c>
    </row>
    <row r="43" spans="1:5" ht="58.5" customHeight="1">
      <c r="A43" s="11" t="s">
        <v>86</v>
      </c>
      <c r="B43" s="19" t="s">
        <v>73</v>
      </c>
      <c r="C43" s="20">
        <v>0</v>
      </c>
      <c r="D43" s="20">
        <v>11499.6</v>
      </c>
      <c r="E43" s="64">
        <v>0</v>
      </c>
    </row>
    <row r="44" spans="1:5" ht="56.25">
      <c r="A44" s="6" t="s">
        <v>87</v>
      </c>
      <c r="B44" s="17" t="s">
        <v>47</v>
      </c>
      <c r="C44" s="20">
        <f>C45+C46+C47+C48+C49</f>
        <v>141029.82510000002</v>
      </c>
      <c r="D44" s="20">
        <f>D45+D46+D47+D48+D49</f>
        <v>7824.18589</v>
      </c>
      <c r="E44" s="64">
        <f t="shared" si="0"/>
        <v>5.547894485760089</v>
      </c>
    </row>
    <row r="45" spans="1:5" s="13" customFormat="1" ht="77.25" customHeight="1">
      <c r="A45" s="6" t="s">
        <v>97</v>
      </c>
      <c r="B45" s="17" t="s">
        <v>98</v>
      </c>
      <c r="C45" s="18">
        <v>2087.84344</v>
      </c>
      <c r="D45" s="18">
        <v>0</v>
      </c>
      <c r="E45" s="64">
        <f t="shared" si="0"/>
        <v>0</v>
      </c>
    </row>
    <row r="46" spans="1:5" s="13" customFormat="1" ht="37.5" customHeight="1">
      <c r="A46" s="6" t="s">
        <v>103</v>
      </c>
      <c r="B46" s="17" t="s">
        <v>104</v>
      </c>
      <c r="C46" s="21">
        <v>0</v>
      </c>
      <c r="D46" s="21">
        <v>0</v>
      </c>
      <c r="E46" s="64">
        <v>0</v>
      </c>
    </row>
    <row r="47" spans="1:5" s="13" customFormat="1" ht="55.5" customHeight="1">
      <c r="A47" s="6" t="s">
        <v>88</v>
      </c>
      <c r="B47" s="17" t="s">
        <v>72</v>
      </c>
      <c r="C47" s="31">
        <v>1789.0064</v>
      </c>
      <c r="D47" s="31">
        <v>1006.3161</v>
      </c>
      <c r="E47" s="64">
        <f t="shared" si="0"/>
        <v>56.25</v>
      </c>
    </row>
    <row r="48" spans="1:5" s="13" customFormat="1" ht="41.25" customHeight="1">
      <c r="A48" s="6" t="s">
        <v>105</v>
      </c>
      <c r="B48" s="17" t="s">
        <v>106</v>
      </c>
      <c r="C48" s="18">
        <v>0</v>
      </c>
      <c r="D48" s="18">
        <v>0</v>
      </c>
      <c r="E48" s="64">
        <v>0</v>
      </c>
    </row>
    <row r="49" spans="1:5" s="13" customFormat="1" ht="18.75">
      <c r="A49" s="6" t="s">
        <v>89</v>
      </c>
      <c r="B49" s="17" t="s">
        <v>48</v>
      </c>
      <c r="C49" s="18">
        <v>137152.97526</v>
      </c>
      <c r="D49" s="18">
        <v>6817.86979</v>
      </c>
      <c r="E49" s="64">
        <f t="shared" si="0"/>
        <v>4.9709966386623465</v>
      </c>
    </row>
    <row r="50" spans="1:5" s="13" customFormat="1" ht="38.25" customHeight="1">
      <c r="A50" s="11" t="s">
        <v>90</v>
      </c>
      <c r="B50" s="17" t="s">
        <v>49</v>
      </c>
      <c r="C50" s="39">
        <f>C51+C65+C66+C67+C68+C69+C70+C71</f>
        <v>503485.02207</v>
      </c>
      <c r="D50" s="39">
        <f>D51+D65+D66+D67+D68+D69+D70+D71</f>
        <v>276096.9604</v>
      </c>
      <c r="E50" s="64">
        <f t="shared" si="0"/>
        <v>54.83717455285372</v>
      </c>
    </row>
    <row r="51" spans="1:5" ht="37.5" customHeight="1">
      <c r="A51" s="11" t="s">
        <v>91</v>
      </c>
      <c r="B51" s="17" t="s">
        <v>51</v>
      </c>
      <c r="C51" s="39">
        <f>SUM(C52:C64)</f>
        <v>477140.75332</v>
      </c>
      <c r="D51" s="39">
        <f>SUM(D52:D64)</f>
        <v>264495.26991000003</v>
      </c>
      <c r="E51" s="64">
        <f t="shared" si="0"/>
        <v>55.43338481771084</v>
      </c>
    </row>
    <row r="52" spans="1:5" ht="112.5">
      <c r="A52" s="67"/>
      <c r="B52" s="22" t="s">
        <v>52</v>
      </c>
      <c r="C52" s="18">
        <v>295260.578</v>
      </c>
      <c r="D52" s="18">
        <v>184936.01939</v>
      </c>
      <c r="E52" s="64">
        <f t="shared" si="0"/>
        <v>62.63484974617912</v>
      </c>
    </row>
    <row r="53" spans="1:5" ht="112.5" customHeight="1">
      <c r="A53" s="68"/>
      <c r="B53" s="22" t="s">
        <v>62</v>
      </c>
      <c r="C53" s="18">
        <v>94558.373</v>
      </c>
      <c r="D53" s="18">
        <v>47168.11151</v>
      </c>
      <c r="E53" s="64">
        <f t="shared" si="0"/>
        <v>49.882532887912525</v>
      </c>
    </row>
    <row r="54" spans="1:5" ht="136.5" customHeight="1">
      <c r="A54" s="68"/>
      <c r="B54" s="22" t="s">
        <v>83</v>
      </c>
      <c r="C54" s="18">
        <v>4645</v>
      </c>
      <c r="D54" s="18">
        <v>1018.15523</v>
      </c>
      <c r="E54" s="64">
        <f t="shared" si="0"/>
        <v>21.919380624327232</v>
      </c>
    </row>
    <row r="55" spans="1:5" ht="76.5" customHeight="1">
      <c r="A55" s="68"/>
      <c r="B55" s="24" t="s">
        <v>53</v>
      </c>
      <c r="C55" s="18">
        <v>22440.696</v>
      </c>
      <c r="D55" s="18">
        <v>11220.348</v>
      </c>
      <c r="E55" s="64">
        <f t="shared" si="0"/>
        <v>50</v>
      </c>
    </row>
    <row r="56" spans="1:5" ht="56.25">
      <c r="A56" s="68"/>
      <c r="B56" s="22" t="s">
        <v>61</v>
      </c>
      <c r="C56" s="21">
        <v>1955.701</v>
      </c>
      <c r="D56" s="21">
        <v>0</v>
      </c>
      <c r="E56" s="64">
        <f t="shared" si="0"/>
        <v>0</v>
      </c>
    </row>
    <row r="57" spans="1:5" ht="95.25" customHeight="1">
      <c r="A57" s="68"/>
      <c r="B57" s="22" t="s">
        <v>54</v>
      </c>
      <c r="C57" s="18">
        <v>794.861</v>
      </c>
      <c r="D57" s="18">
        <v>313.68718</v>
      </c>
      <c r="E57" s="64">
        <f t="shared" si="0"/>
        <v>39.46440698436582</v>
      </c>
    </row>
    <row r="58" spans="1:5" ht="121.5" customHeight="1">
      <c r="A58" s="68"/>
      <c r="B58" s="25" t="s">
        <v>64</v>
      </c>
      <c r="C58" s="18">
        <v>0.70872</v>
      </c>
      <c r="D58" s="18">
        <v>0.35436</v>
      </c>
      <c r="E58" s="64">
        <f t="shared" si="0"/>
        <v>50</v>
      </c>
    </row>
    <row r="59" spans="1:5" ht="131.25">
      <c r="A59" s="68"/>
      <c r="B59" s="24" t="s">
        <v>65</v>
      </c>
      <c r="C59" s="18">
        <v>426.00537</v>
      </c>
      <c r="D59" s="18">
        <v>0</v>
      </c>
      <c r="E59" s="64">
        <f t="shared" si="0"/>
        <v>0</v>
      </c>
    </row>
    <row r="60" spans="1:5" ht="75">
      <c r="A60" s="68"/>
      <c r="B60" s="22" t="s">
        <v>120</v>
      </c>
      <c r="C60" s="18">
        <v>6855.25</v>
      </c>
      <c r="D60" s="18">
        <v>3381.755</v>
      </c>
      <c r="E60" s="64">
        <f t="shared" si="0"/>
        <v>49.33087779439116</v>
      </c>
    </row>
    <row r="61" spans="1:5" ht="93" customHeight="1">
      <c r="A61" s="68"/>
      <c r="B61" s="22" t="s">
        <v>117</v>
      </c>
      <c r="C61" s="18">
        <v>19248.2472</v>
      </c>
      <c r="D61" s="18">
        <v>224.17456</v>
      </c>
      <c r="E61" s="64">
        <f t="shared" si="0"/>
        <v>1.1646492154360943</v>
      </c>
    </row>
    <row r="62" spans="1:5" ht="188.25" customHeight="1">
      <c r="A62" s="68"/>
      <c r="B62" s="22" t="s">
        <v>82</v>
      </c>
      <c r="C62" s="18">
        <v>3.38708</v>
      </c>
      <c r="D62" s="18">
        <v>0</v>
      </c>
      <c r="E62" s="64">
        <f t="shared" si="0"/>
        <v>0</v>
      </c>
    </row>
    <row r="63" spans="1:5" ht="61.5" customHeight="1">
      <c r="A63" s="68"/>
      <c r="B63" s="22" t="s">
        <v>118</v>
      </c>
      <c r="C63" s="18">
        <v>2798.772</v>
      </c>
      <c r="D63" s="18">
        <v>1042.35974</v>
      </c>
      <c r="E63" s="64">
        <f t="shared" si="0"/>
        <v>37.243467492171575</v>
      </c>
    </row>
    <row r="64" spans="1:5" ht="61.5" customHeight="1">
      <c r="A64" s="69"/>
      <c r="B64" s="22" t="s">
        <v>119</v>
      </c>
      <c r="C64" s="18">
        <v>28153.17395</v>
      </c>
      <c r="D64" s="18">
        <v>15190.30494</v>
      </c>
      <c r="E64" s="64">
        <f t="shared" si="0"/>
        <v>53.955923289423644</v>
      </c>
    </row>
    <row r="65" spans="1:5" ht="141" customHeight="1">
      <c r="A65" s="11" t="s">
        <v>92</v>
      </c>
      <c r="B65" s="25" t="s">
        <v>67</v>
      </c>
      <c r="C65" s="18">
        <v>3222.538</v>
      </c>
      <c r="D65" s="18">
        <v>1790</v>
      </c>
      <c r="E65" s="64">
        <f t="shared" si="0"/>
        <v>55.546280602432</v>
      </c>
    </row>
    <row r="66" spans="1:5" s="13" customFormat="1" ht="96" customHeight="1">
      <c r="A66" s="11" t="s">
        <v>93</v>
      </c>
      <c r="B66" s="26" t="s">
        <v>66</v>
      </c>
      <c r="C66" s="18">
        <v>43.27584</v>
      </c>
      <c r="D66" s="27">
        <v>14.388</v>
      </c>
      <c r="E66" s="64">
        <f t="shared" si="0"/>
        <v>33.247188269482464</v>
      </c>
    </row>
    <row r="67" spans="1:5" s="13" customFormat="1" ht="77.25" customHeight="1">
      <c r="A67" s="11" t="s">
        <v>110</v>
      </c>
      <c r="B67" s="26" t="s">
        <v>111</v>
      </c>
      <c r="C67" s="18">
        <v>881.24991</v>
      </c>
      <c r="D67" s="27">
        <v>21.60495</v>
      </c>
      <c r="E67" s="64">
        <f t="shared" si="0"/>
        <v>2.451625782293697</v>
      </c>
    </row>
    <row r="68" spans="1:5" s="13" customFormat="1" ht="96" customHeight="1">
      <c r="A68" s="11" t="s">
        <v>107</v>
      </c>
      <c r="B68" s="26" t="s">
        <v>108</v>
      </c>
      <c r="C68" s="18">
        <v>17992.8</v>
      </c>
      <c r="D68" s="27">
        <v>8077.86</v>
      </c>
      <c r="E68" s="64">
        <f t="shared" si="0"/>
        <v>44.89495798319328</v>
      </c>
    </row>
    <row r="69" spans="1:5" s="13" customFormat="1" ht="58.5" customHeight="1">
      <c r="A69" s="11" t="s">
        <v>113</v>
      </c>
      <c r="B69" s="26" t="s">
        <v>112</v>
      </c>
      <c r="C69" s="18">
        <v>460.728</v>
      </c>
      <c r="D69" s="27"/>
      <c r="E69" s="64">
        <f t="shared" si="0"/>
        <v>0</v>
      </c>
    </row>
    <row r="70" spans="1:5" s="13" customFormat="1" ht="57.75" customHeight="1">
      <c r="A70" s="11" t="s">
        <v>94</v>
      </c>
      <c r="B70" s="17" t="s">
        <v>50</v>
      </c>
      <c r="C70" s="18">
        <f>1701.454+42.536</f>
        <v>1743.99</v>
      </c>
      <c r="D70" s="18">
        <v>697.99406</v>
      </c>
      <c r="E70" s="64">
        <f t="shared" si="0"/>
        <v>40.02282467215982</v>
      </c>
    </row>
    <row r="71" spans="1:5" s="13" customFormat="1" ht="57.75" customHeight="1">
      <c r="A71" s="11" t="s">
        <v>116</v>
      </c>
      <c r="B71" s="22" t="s">
        <v>109</v>
      </c>
      <c r="C71" s="18">
        <v>1999.687</v>
      </c>
      <c r="D71" s="18">
        <v>999.84348</v>
      </c>
      <c r="E71" s="64">
        <f t="shared" si="0"/>
        <v>49.99999899984348</v>
      </c>
    </row>
    <row r="72" spans="1:5" s="13" customFormat="1" ht="24" customHeight="1">
      <c r="A72" s="11" t="s">
        <v>95</v>
      </c>
      <c r="B72" s="17" t="s">
        <v>79</v>
      </c>
      <c r="C72" s="18">
        <f>C73+C74</f>
        <v>28866.3</v>
      </c>
      <c r="D72" s="18">
        <v>15886.002</v>
      </c>
      <c r="E72" s="64">
        <f t="shared" si="0"/>
        <v>55.03303852589352</v>
      </c>
    </row>
    <row r="73" spans="1:5" ht="112.5">
      <c r="A73" s="11" t="s">
        <v>96</v>
      </c>
      <c r="B73" s="28" t="s">
        <v>63</v>
      </c>
      <c r="C73" s="18">
        <v>1956.3</v>
      </c>
      <c r="D73" s="18">
        <v>850.002</v>
      </c>
      <c r="E73" s="64">
        <f t="shared" si="0"/>
        <v>43.449470940039866</v>
      </c>
    </row>
    <row r="74" spans="1:5" ht="112.5">
      <c r="A74" s="11" t="s">
        <v>114</v>
      </c>
      <c r="B74" s="28" t="s">
        <v>115</v>
      </c>
      <c r="C74" s="18">
        <v>26910</v>
      </c>
      <c r="D74" s="18">
        <v>15036</v>
      </c>
      <c r="E74" s="64">
        <f t="shared" si="0"/>
        <v>55.87513935340023</v>
      </c>
    </row>
    <row r="75" spans="1:5" ht="93.75">
      <c r="A75" s="11" t="s">
        <v>124</v>
      </c>
      <c r="B75" s="28" t="s">
        <v>125</v>
      </c>
      <c r="C75" s="23"/>
      <c r="D75" s="18">
        <v>845.03023</v>
      </c>
      <c r="E75" s="64"/>
    </row>
    <row r="76" spans="1:5" ht="91.5" customHeight="1">
      <c r="A76" s="66" t="s">
        <v>127</v>
      </c>
      <c r="B76" s="65" t="s">
        <v>126</v>
      </c>
      <c r="C76" s="18"/>
      <c r="D76" s="18">
        <v>-281.22282</v>
      </c>
      <c r="E76" s="64"/>
    </row>
    <row r="77" spans="1:5" ht="18.75">
      <c r="A77" s="12"/>
      <c r="B77" s="29" t="s">
        <v>55</v>
      </c>
      <c r="C77" s="30">
        <f>C11+C39</f>
        <v>1147874.14717</v>
      </c>
      <c r="D77" s="38">
        <f>D11+D39</f>
        <v>546017.2257</v>
      </c>
      <c r="E77" s="64">
        <f t="shared" si="0"/>
        <v>47.56769085236092</v>
      </c>
    </row>
    <row r="78" spans="1:3" ht="12.75">
      <c r="A78" s="7"/>
      <c r="B78" s="2"/>
      <c r="C78" s="35"/>
    </row>
    <row r="79" spans="1:3" ht="12.75">
      <c r="A79" s="7"/>
      <c r="B79" s="2"/>
      <c r="C79" s="36"/>
    </row>
    <row r="80" spans="1:3" ht="12.75">
      <c r="A80" s="7"/>
      <c r="B80" s="2"/>
      <c r="C80" s="36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</sheetData>
  <sheetProtection/>
  <mergeCells count="6">
    <mergeCell ref="A52:A64"/>
    <mergeCell ref="A4:E4"/>
    <mergeCell ref="B1:E1"/>
    <mergeCell ref="B2:E2"/>
    <mergeCell ref="B3:E3"/>
    <mergeCell ref="A5:F5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2021-04-21T23:05:16Z</cp:lastPrinted>
  <dcterms:created xsi:type="dcterms:W3CDTF">2005-08-18T04:46:17Z</dcterms:created>
  <dcterms:modified xsi:type="dcterms:W3CDTF">2021-10-06T23:39:21Z</dcterms:modified>
  <cp:category/>
  <cp:version/>
  <cp:contentType/>
  <cp:contentStatus/>
</cp:coreProperties>
</file>